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"/>
    </mc:Choice>
  </mc:AlternateContent>
  <xr:revisionPtr revIDLastSave="93" documentId="13_ncr:1_{E7656B77-A101-492C-ACAB-2E0EF64B4C40}" xr6:coauthVersionLast="47" xr6:coauthVersionMax="47" xr10:uidLastSave="{A39F473B-F79A-4777-87D3-785F3A60A36D}"/>
  <bookViews>
    <workbookView xWindow="-120" yWindow="-120" windowWidth="29040" windowHeight="15720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KELAS'!$E$31:$G$51</definedName>
    <definedName name="XI_TKJ">'DATA KELAS'!$A$31:$C$56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8" i="1"/>
  <c r="I15" i="3" l="1"/>
  <c r="I14" i="3" s="1"/>
  <c r="S1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8" i="3"/>
  <c r="J54" i="1" l="1"/>
  <c r="R16" i="1" l="1"/>
  <c r="R17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E15" i="3"/>
  <c r="M28" i="1" s="1"/>
  <c r="J49" i="1"/>
  <c r="J50" i="1"/>
  <c r="J51" i="1"/>
  <c r="D46" i="1" l="1"/>
  <c r="D34" i="1"/>
  <c r="D22" i="1"/>
  <c r="D45" i="1"/>
  <c r="D21" i="1"/>
  <c r="D42" i="1"/>
  <c r="D41" i="1"/>
  <c r="D17" i="1"/>
  <c r="D40" i="1"/>
  <c r="D39" i="1"/>
  <c r="D27" i="1"/>
  <c r="D38" i="1"/>
  <c r="D26" i="1"/>
  <c r="D25" i="1"/>
  <c r="D36" i="1"/>
  <c r="D24" i="1"/>
  <c r="D35" i="1"/>
  <c r="D33" i="1"/>
  <c r="D44" i="1"/>
  <c r="D32" i="1"/>
  <c r="D20" i="1"/>
  <c r="D43" i="1"/>
  <c r="D31" i="1"/>
  <c r="D19" i="1"/>
  <c r="D30" i="1"/>
  <c r="D18" i="1"/>
  <c r="D29" i="1"/>
  <c r="D28" i="1"/>
  <c r="D16" i="1"/>
  <c r="D37" i="1"/>
  <c r="D48" i="1"/>
  <c r="D47" i="1"/>
  <c r="D23" i="1"/>
  <c r="M38" i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23" i="1" l="1"/>
  <c r="O32" i="1"/>
  <c r="O20" i="1"/>
  <c r="O31" i="1"/>
  <c r="O42" i="1"/>
  <c r="O18" i="1"/>
  <c r="O29" i="1"/>
  <c r="O40" i="1"/>
  <c r="O16" i="1"/>
  <c r="O46" i="1"/>
  <c r="O34" i="1"/>
  <c r="O22" i="1"/>
  <c r="O44" i="1"/>
  <c r="O43" i="1"/>
  <c r="O19" i="1"/>
  <c r="O30" i="1"/>
  <c r="O41" i="1"/>
  <c r="O17" i="1"/>
  <c r="O26" i="1"/>
  <c r="O25" i="1"/>
  <c r="O24" i="1"/>
  <c r="O45" i="1"/>
  <c r="O33" i="1"/>
  <c r="O21" i="1"/>
  <c r="D51" i="1"/>
  <c r="O51" i="1" s="1"/>
  <c r="D49" i="1"/>
  <c r="O49" i="1" s="1"/>
  <c r="P17" i="1"/>
  <c r="P36" i="1"/>
  <c r="P28" i="1"/>
  <c r="O50" i="1"/>
  <c r="P26" i="1"/>
  <c r="P23" i="1"/>
  <c r="P42" i="1"/>
  <c r="P25" i="1"/>
  <c r="P24" i="1"/>
  <c r="P30" i="1"/>
  <c r="P43" i="1"/>
  <c r="O47" i="1"/>
  <c r="O39" i="1"/>
  <c r="O48" i="1"/>
  <c r="O27" i="1"/>
  <c r="O37" i="1"/>
  <c r="O36" i="1"/>
  <c r="O35" i="1"/>
  <c r="O28" i="1"/>
  <c r="O38" i="1"/>
  <c r="D50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<sst xmlns="http://schemas.openxmlformats.org/spreadsheetml/2006/main" count="381" uniqueCount="220">
  <si>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</si>
  <si>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</si>
  <si>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</si>
  <si>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</si>
  <si>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</si>
  <si>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</si>
  <si>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</si>
  <si>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</si>
  <si>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</si>
  <si>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</si>
  <si>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</si>
  <si>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</si>
  <si>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</si>
  <si>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</si>
  <si>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</si>
  <si>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WAHYUDI, M.PD.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</si>
  <si>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</si>
  <si>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</si>
  <si>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</si>
  <si>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</si>
  <si>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</si>
  <si>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</si>
  <si>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</si>
  <si>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</si>
  <si>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</si>
  <si>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</si>
  <si>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</si>
  <si>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</si>
  <si>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</si>
  <si>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</si>
  <si>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</si>
  <si>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</si>
  <si>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</si>
  <si>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</si>
  <si>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MATEMATIKA</t>
  </si>
  <si>
    <t xml:space="preserve">BAHASA INGGRIS 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</si>
  <si>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</si>
  <si>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</si>
  <si>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</si>
  <si>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</si>
  <si>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</si>
  <si>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</si>
  <si>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</si>
  <si>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</si>
  <si>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</si>
  <si>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</si>
  <si>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</si>
  <si>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</si>
  <si>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</si>
  <si>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</si>
  <si>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</si>
  <si>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</si>
  <si>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</si>
  <si>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</si>
  <si>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</si>
  <si>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</si>
  <si>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</si>
  <si>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</si>
  <si>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</si>
  <si>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</si>
  <si>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</si>
  <si>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</si>
  <si>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</si>
  <si>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11 TKJ</t>
  </si>
  <si>
    <t>11 DKV</t>
  </si>
  <si>
    <t>11T</t>
  </si>
  <si>
    <t>11D</t>
  </si>
  <si>
    <t>12 TKJ</t>
  </si>
  <si>
    <t>12 DKV</t>
  </si>
  <si>
    <t>DATA DOKUMEN PENGOLAHAN NILAI SUMATIF AKHIR SEMESTER</t>
  </si>
  <si>
    <t>TAHUN PELAJARAN 2024/2025</t>
  </si>
  <si>
    <t>12 Desember 2024</t>
  </si>
  <si>
    <t>Ratu Rahma Safitri, S.Pd.</t>
  </si>
  <si>
    <t>Rava Seukseti Putri, S.Or</t>
  </si>
  <si>
    <t>Ikhdanul Widad Joban</t>
  </si>
  <si>
    <t>Lastanto Effendi, S.Kom.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</si>
  <si>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</si>
  <si>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</si>
  <si>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</si>
  <si>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</si>
  <si>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</si>
  <si>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</si>
  <si>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</si>
  <si>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</si>
  <si>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</si>
  <si>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</si>
  <si>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</si>
  <si>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</si>
  <si>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</si>
  <si>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</si>
  <si>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</si>
  <si>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</si>
  <si>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</si>
  <si>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</si>
  <si>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</si>
  <si>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</si>
  <si>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</si>
  <si>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</si>
  <si>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</si>
  <si>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</si>
  <si>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</si>
  <si>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</si>
  <si>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</si>
  <si>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</si>
  <si>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</si>
  <si>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</si>
  <si>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</si>
  <si>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</si>
  <si>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</si>
  <si>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</si>
  <si>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</si>
  <si>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</si>
  <si>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</si>
  <si>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</si>
  <si>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</si>
  <si>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</si>
  <si>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</si>
  <si>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</si>
  <si>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</si>
  <si>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</si>
  <si>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</si>
  <si>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</si>
  <si>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</si>
  <si>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</si>
  <si>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</si>
  <si>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</si>
  <si>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</si>
  <si>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</si>
  <si>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</si>
  <si>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</si>
  <si>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Firas Alfairobi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</si>
  <si>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</si>
  <si>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</si>
  <si>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</si>
  <si>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</si>
  <si>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</si>
  <si>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</si>
  <si>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</si>
  <si>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</si>
  <si>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</si>
  <si>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Ikhsan Aditiya Pangestu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</si>
  <si>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</si>
  <si>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</si>
  <si>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</si>
  <si>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</si>
  <si>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</si>
  <si>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</si>
  <si>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</si>
  <si>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</si>
  <si>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</si>
  <si>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</si>
  <si>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</si>
  <si>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</si>
  <si>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</si>
  <si>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</si>
  <si>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</si>
  <si>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</si>
  <si>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</si>
  <si>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</si>
  <si>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</si>
  <si>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</si>
  <si>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</si>
  <si>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</si>
  <si>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</si>
  <si>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</si>
  <si>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</si>
  <si>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</si>
  <si>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</si>
  <si>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</si>
  <si>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</si>
  <si>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</si>
  <si>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</si>
  <si>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</si>
  <si>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</si>
  <si>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</si>
  <si>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</si>
  <si>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</si>
  <si>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</si>
  <si>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</si>
  <si>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</si>
  <si>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</si>
  <si>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</si>
  <si>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</si>
  <si>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</si>
  <si>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</si>
  <si>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</si>
  <si>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</si>
  <si>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</si>
  <si>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</si>
  <si>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</si>
  <si>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</si>
  <si>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</si>
  <si>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</si>
  <si>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</si>
  <si>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</si>
  <si>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</si>
  <si>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</si>
  <si>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</si>
  <si>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</si>
  <si>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</si>
  <si>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</si>
  <si>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</si>
  <si>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</si>
  <si>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</si>
  <si>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</si>
  <si>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</si>
  <si>
    <t>11 TJKT</t>
  </si>
  <si>
    <t>12 TJKT</t>
  </si>
  <si>
    <t xml:space="preserve">MAPEL PILIHAN </t>
  </si>
  <si>
    <t>PROJEK KREATIF KEWIRAUSAHAAN</t>
  </si>
  <si>
    <t>(DKV) PRINSIP DASAR DAN DESAIN KOMUNIKASI VISUAL</t>
  </si>
  <si>
    <t>(DKV) PERANGKAT LUNAK DESAIN</t>
  </si>
  <si>
    <t>(DKV) MENERAPKAN DESAIN BRIEF</t>
  </si>
  <si>
    <t>(DKV) PROSES PRODUKSI DESAIN</t>
  </si>
  <si>
    <t>(DKV) KARYA DESAIN</t>
  </si>
  <si>
    <t>(TJKT) PERENCANAAN DAN PENGALAMATAN JARINGAN</t>
  </si>
  <si>
    <t xml:space="preserve">(TJKT) TEKNOLOGI JARINGAN KABEL DAN NIRKABEL </t>
  </si>
  <si>
    <t>(TJKT) KEAMANAN JARINGAN</t>
  </si>
  <si>
    <t>(TJKT) PEMASANGAN DAN KONFIGURASI PERANGKAT JARINGAN</t>
  </si>
  <si>
    <t>(TJKT) ADMINISTRASI SISTEM JARINGAN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</si>
</sst>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W25"/>
  <sheetViews>
    <sheetView showGridLines="0" tabSelected="1" zoomScale="85" zoomScaleNormal="85" zoomScaleSheetLayoutView="115" workbookViewId="0">
      <selection activeCell="E9" sqref="E9:F9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79" t="s">
        <v>2</v>
      </c>
      <c r="D2" s="79"/>
      <c r="E2" s="79"/>
      <c r="F2" s="79"/>
      <c r="G2" s="79"/>
      <c r="H2" s="79"/>
      <c r="I2" s="79"/>
      <c r="J2" s="79"/>
      <c r="K2" s="8"/>
    </row>
    <row r="3" spans="2:23" ht="15.75" x14ac:dyDescent="0.2">
      <c r="B3" s="9"/>
      <c r="C3" s="80" t="s">
        <v>3</v>
      </c>
      <c r="D3" s="80"/>
      <c r="E3" s="80"/>
      <c r="F3" s="80"/>
      <c r="G3" s="80"/>
      <c r="H3" s="80"/>
      <c r="I3" s="80"/>
      <c r="J3" s="80"/>
      <c r="K3" s="10"/>
    </row>
    <row r="4" spans="2:23" x14ac:dyDescent="0.2">
      <c r="B4" s="9"/>
      <c r="C4" s="81" t="s">
        <v>4</v>
      </c>
      <c r="D4" s="81"/>
      <c r="E4" s="81"/>
      <c r="F4" s="81"/>
      <c r="G4" s="81"/>
      <c r="H4" s="81"/>
      <c r="I4" s="81"/>
      <c r="J4" s="81"/>
      <c r="K4" s="10"/>
    </row>
    <row r="5" spans="2:23" ht="15.75" thickBot="1" x14ac:dyDescent="0.25">
      <c r="B5" s="9"/>
      <c r="C5" s="82" t="s">
        <v>5</v>
      </c>
      <c r="D5" s="82"/>
      <c r="E5" s="82"/>
      <c r="F5" s="82"/>
      <c r="G5" s="82"/>
      <c r="H5" s="82"/>
      <c r="I5" s="82"/>
      <c r="J5" s="82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69</v>
      </c>
      <c r="D7" s="12"/>
      <c r="E7" s="12"/>
      <c r="F7" s="12"/>
      <c r="G7" s="12"/>
      <c r="H7" s="12"/>
      <c r="I7" s="12"/>
      <c r="J7" s="12"/>
      <c r="K7" s="10"/>
      <c r="S7" s="3" t="s">
        <v>206</v>
      </c>
      <c r="U7" s="3">
        <v>100</v>
      </c>
      <c r="W7" s="2" t="s">
        <v>31</v>
      </c>
    </row>
    <row r="8" spans="2:23" ht="15.75" x14ac:dyDescent="0.25">
      <c r="B8" s="9"/>
      <c r="C8" s="13"/>
      <c r="D8" s="13"/>
      <c r="E8" s="13"/>
      <c r="F8" s="13"/>
      <c r="G8" s="14" t="s">
        <v>70</v>
      </c>
      <c r="H8" s="13"/>
      <c r="I8" s="13"/>
      <c r="J8" s="13"/>
      <c r="K8" s="10"/>
      <c r="P8" s="3" t="s">
        <v>48</v>
      </c>
      <c r="R8" s="3" t="str">
        <f>UPPER(P8)</f>
        <v>IR. H. SUMPENA, M.M.</v>
      </c>
      <c r="S8" s="3" t="s">
        <v>64</v>
      </c>
      <c r="U8" s="3">
        <v>95</v>
      </c>
      <c r="W8" s="2" t="s">
        <v>32</v>
      </c>
    </row>
    <row r="9" spans="2:23" ht="15.75" x14ac:dyDescent="0.25">
      <c r="B9" s="9"/>
      <c r="C9" s="15" t="s">
        <v>7</v>
      </c>
      <c r="D9" s="16" t="s">
        <v>14</v>
      </c>
      <c r="E9" s="87" t="s">
        <v>68</v>
      </c>
      <c r="F9" s="87"/>
      <c r="G9" s="17"/>
      <c r="H9" s="88" t="s">
        <v>47</v>
      </c>
      <c r="I9" s="88"/>
      <c r="J9" s="18" t="s">
        <v>71</v>
      </c>
      <c r="K9" s="10"/>
      <c r="P9" s="3" t="s">
        <v>49</v>
      </c>
      <c r="R9" s="3" t="str">
        <f t="shared" ref="R9:R25" si="0">UPPER(P9)</f>
        <v>WAHYUDI, M.PD.</v>
      </c>
      <c r="S9" s="3" t="s">
        <v>207</v>
      </c>
      <c r="U9" s="3">
        <v>90</v>
      </c>
      <c r="W9" s="2" t="s">
        <v>33</v>
      </c>
    </row>
    <row r="10" spans="2:23" ht="15.75" x14ac:dyDescent="0.25">
      <c r="B10" s="9"/>
      <c r="C10" s="15" t="s">
        <v>9</v>
      </c>
      <c r="D10" s="16" t="s">
        <v>14</v>
      </c>
      <c r="E10" s="73" t="s">
        <v>33</v>
      </c>
      <c r="F10" s="73"/>
      <c r="G10" s="73"/>
      <c r="H10" s="19"/>
      <c r="I10" s="19"/>
      <c r="J10" s="19"/>
      <c r="K10" s="10"/>
      <c r="P10" s="3" t="s">
        <v>50</v>
      </c>
      <c r="R10" s="3" t="str">
        <f t="shared" si="0"/>
        <v>IKRAR MUTAQIN, S.KOM</v>
      </c>
      <c r="S10" s="3" t="s">
        <v>68</v>
      </c>
      <c r="U10" s="3">
        <v>85</v>
      </c>
      <c r="W10" s="2" t="s">
        <v>62</v>
      </c>
    </row>
    <row r="11" spans="2:23" ht="15.75" x14ac:dyDescent="0.25">
      <c r="B11" s="9"/>
      <c r="C11" s="15" t="s">
        <v>10</v>
      </c>
      <c r="D11" s="16" t="s">
        <v>14</v>
      </c>
      <c r="E11" s="73" t="s">
        <v>15</v>
      </c>
      <c r="F11" s="73"/>
      <c r="G11" s="73"/>
      <c r="H11" s="19"/>
      <c r="I11" s="19"/>
      <c r="J11" s="19"/>
      <c r="K11" s="10"/>
      <c r="P11" s="3" t="s">
        <v>61</v>
      </c>
      <c r="R11" s="3" t="str">
        <f t="shared" si="0"/>
        <v>CHAIRIL ANWAR, S.PD.</v>
      </c>
      <c r="U11" s="3">
        <v>80</v>
      </c>
      <c r="W11" s="2" t="s">
        <v>34</v>
      </c>
    </row>
    <row r="12" spans="2:23" ht="15.75" x14ac:dyDescent="0.25">
      <c r="B12" s="9"/>
      <c r="C12" s="15" t="s">
        <v>13</v>
      </c>
      <c r="D12" s="16" t="s">
        <v>14</v>
      </c>
      <c r="E12" s="74">
        <v>75</v>
      </c>
      <c r="F12" s="74"/>
      <c r="G12" s="74"/>
      <c r="H12" s="72" t="s">
        <v>40</v>
      </c>
      <c r="I12" s="72"/>
      <c r="J12" s="72"/>
      <c r="K12" s="10"/>
      <c r="P12" s="3" t="s">
        <v>51</v>
      </c>
      <c r="R12" s="3" t="str">
        <f t="shared" si="0"/>
        <v>MUHAMAD GILANG ICHWAN, S.KOM</v>
      </c>
      <c r="U12" s="3">
        <v>75</v>
      </c>
      <c r="W12" s="2" t="s">
        <v>35</v>
      </c>
    </row>
    <row r="13" spans="2:23" ht="15.75" x14ac:dyDescent="0.25">
      <c r="B13" s="9"/>
      <c r="C13" s="15" t="s">
        <v>29</v>
      </c>
      <c r="D13" s="16"/>
      <c r="E13" s="19"/>
      <c r="F13" s="19"/>
      <c r="G13" s="19"/>
      <c r="H13" s="19"/>
      <c r="I13" s="19">
        <v>100</v>
      </c>
      <c r="J13" s="17" t="s">
        <v>43</v>
      </c>
      <c r="K13" s="10"/>
      <c r="P13" s="3" t="s">
        <v>52</v>
      </c>
      <c r="R13" s="3" t="str">
        <f t="shared" si="0"/>
        <v>YAN RUMAYANTI, S.PD.</v>
      </c>
      <c r="U13" s="3">
        <v>70</v>
      </c>
      <c r="W13" s="2" t="s">
        <v>208</v>
      </c>
    </row>
    <row r="14" spans="2:23" ht="15.75" x14ac:dyDescent="0.25">
      <c r="B14" s="9"/>
      <c r="C14" s="21" t="s">
        <v>25</v>
      </c>
      <c r="D14" s="16" t="s">
        <v>14</v>
      </c>
      <c r="E14" s="20">
        <v>50</v>
      </c>
      <c r="F14" s="19" t="s">
        <v>30</v>
      </c>
      <c r="G14" s="77" t="s">
        <v>41</v>
      </c>
      <c r="H14" s="19"/>
      <c r="I14" s="19">
        <f>I15+5</f>
        <v>80</v>
      </c>
      <c r="J14" s="17" t="s">
        <v>46</v>
      </c>
      <c r="K14" s="10"/>
      <c r="P14" s="3" t="s">
        <v>53</v>
      </c>
      <c r="R14" s="3" t="str">
        <f t="shared" si="0"/>
        <v>FITRI INTAN FAUZIAH, S.PD.</v>
      </c>
      <c r="U14" s="3">
        <v>65</v>
      </c>
      <c r="W14" s="2" t="s">
        <v>209</v>
      </c>
    </row>
    <row r="15" spans="2:23" ht="15.75" x14ac:dyDescent="0.25">
      <c r="B15" s="9"/>
      <c r="C15" s="21" t="s">
        <v>24</v>
      </c>
      <c r="D15" s="16" t="s">
        <v>14</v>
      </c>
      <c r="E15" s="22">
        <f>100-E14</f>
        <v>50</v>
      </c>
      <c r="F15" s="19" t="s">
        <v>30</v>
      </c>
      <c r="G15" s="77"/>
      <c r="H15" s="19"/>
      <c r="I15" s="19">
        <f>E12</f>
        <v>75</v>
      </c>
      <c r="J15" s="17" t="s">
        <v>44</v>
      </c>
      <c r="K15" s="10"/>
      <c r="P15" s="3" t="s">
        <v>54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12D</v>
      </c>
      <c r="U15" s="3">
        <v>60</v>
      </c>
      <c r="W15" s="2" t="s">
        <v>215</v>
      </c>
    </row>
    <row r="16" spans="2:23" ht="15.75" x14ac:dyDescent="0.25">
      <c r="B16" s="9"/>
      <c r="C16" s="23" t="s">
        <v>36</v>
      </c>
      <c r="D16" s="16"/>
      <c r="E16" s="22"/>
      <c r="F16" s="19"/>
      <c r="G16" s="19"/>
      <c r="H16" s="19"/>
      <c r="I16" s="19">
        <v>60</v>
      </c>
      <c r="J16" s="17" t="s">
        <v>45</v>
      </c>
      <c r="K16" s="10"/>
      <c r="P16" s="3" t="s">
        <v>55</v>
      </c>
      <c r="R16" s="3" t="str">
        <f t="shared" si="0"/>
        <v>DINDA KHAIRUNISA, AMD.</v>
      </c>
      <c r="U16" s="3">
        <v>55</v>
      </c>
      <c r="W16" s="2" t="s">
        <v>216</v>
      </c>
    </row>
    <row r="17" spans="2:23" ht="15.75" x14ac:dyDescent="0.25">
      <c r="B17" s="9"/>
      <c r="C17" s="21" t="s">
        <v>17</v>
      </c>
      <c r="D17" s="16" t="s">
        <v>14</v>
      </c>
      <c r="E17" s="20">
        <v>70</v>
      </c>
      <c r="F17" s="19" t="s">
        <v>30</v>
      </c>
      <c r="G17" s="77" t="s">
        <v>41</v>
      </c>
      <c r="H17" s="19"/>
      <c r="I17" s="17"/>
      <c r="J17" s="19"/>
      <c r="K17" s="10"/>
      <c r="P17" s="3" t="s">
        <v>56</v>
      </c>
      <c r="R17" s="3" t="str">
        <f t="shared" si="0"/>
        <v>ANIZA PUSPIYANTI, S.PD.</v>
      </c>
      <c r="U17" s="3">
        <v>50</v>
      </c>
      <c r="W17" s="2" t="s">
        <v>217</v>
      </c>
    </row>
    <row r="18" spans="2:23" ht="15.75" x14ac:dyDescent="0.25">
      <c r="B18" s="9"/>
      <c r="C18" s="21" t="s">
        <v>37</v>
      </c>
      <c r="D18" s="16" t="s">
        <v>14</v>
      </c>
      <c r="E18" s="22">
        <f>100-E17</f>
        <v>30</v>
      </c>
      <c r="F18" s="19" t="s">
        <v>30</v>
      </c>
      <c r="G18" s="78"/>
      <c r="H18" s="19"/>
      <c r="I18" s="19"/>
      <c r="J18" s="19"/>
      <c r="K18" s="10"/>
      <c r="P18" s="3" t="s">
        <v>57</v>
      </c>
      <c r="R18" s="3" t="str">
        <f t="shared" si="0"/>
        <v>EREN INTAN JUDIT ZAHIYAH, S.PD.</v>
      </c>
      <c r="W18" s="2" t="s">
        <v>218</v>
      </c>
    </row>
    <row r="19" spans="2:23" ht="39" customHeight="1" x14ac:dyDescent="0.2">
      <c r="B19" s="9"/>
      <c r="C19" s="84" t="s">
        <v>28</v>
      </c>
      <c r="D19" s="24">
        <v>1</v>
      </c>
      <c r="E19" s="75" t="s">
        <v>201</v>
      </c>
      <c r="F19" s="76"/>
      <c r="G19" s="76"/>
      <c r="H19" s="76"/>
      <c r="I19" s="76"/>
      <c r="J19" s="76"/>
      <c r="K19" s="10"/>
      <c r="P19" s="3" t="s">
        <v>58</v>
      </c>
      <c r="R19" s="3" t="str">
        <f t="shared" si="0"/>
        <v>SELLY REZEKQI QUR'ANI, S.PD.</v>
      </c>
      <c r="W19" s="2" t="s">
        <v>219</v>
      </c>
    </row>
    <row r="20" spans="2:23" ht="39" customHeight="1" x14ac:dyDescent="0.2">
      <c r="B20" s="9"/>
      <c r="C20" s="85"/>
      <c r="D20" s="25">
        <v>2</v>
      </c>
      <c r="E20" s="75" t="s">
        <v>202</v>
      </c>
      <c r="F20" s="75"/>
      <c r="G20" s="75"/>
      <c r="H20" s="75"/>
      <c r="I20" s="75"/>
      <c r="J20" s="75"/>
      <c r="K20" s="10"/>
      <c r="P20" s="3" t="s">
        <v>75</v>
      </c>
      <c r="R20" s="3" t="str">
        <f t="shared" si="0"/>
        <v>LASTANTO EFFENDI, S.KOM.</v>
      </c>
      <c r="W20" s="2" t="s">
        <v>210</v>
      </c>
    </row>
    <row r="21" spans="2:23" ht="39" customHeight="1" x14ac:dyDescent="0.2">
      <c r="B21" s="9"/>
      <c r="C21" s="85"/>
      <c r="D21" s="25">
        <v>3</v>
      </c>
      <c r="E21" s="75" t="s">
        <v>203</v>
      </c>
      <c r="F21" s="75"/>
      <c r="G21" s="75"/>
      <c r="H21" s="75"/>
      <c r="I21" s="75"/>
      <c r="J21" s="75"/>
      <c r="K21" s="10"/>
      <c r="P21" s="3" t="s">
        <v>59</v>
      </c>
      <c r="R21" s="3" t="str">
        <f t="shared" si="0"/>
        <v>REONALDO MEIRIYANDA</v>
      </c>
      <c r="W21" s="2" t="s">
        <v>211</v>
      </c>
    </row>
    <row r="22" spans="2:23" ht="39" customHeight="1" x14ac:dyDescent="0.2">
      <c r="B22" s="9"/>
      <c r="C22" s="86"/>
      <c r="D22" s="25">
        <v>4</v>
      </c>
      <c r="E22" s="75" t="s">
        <v>204</v>
      </c>
      <c r="F22" s="75"/>
      <c r="G22" s="75"/>
      <c r="H22" s="75"/>
      <c r="I22" s="75"/>
      <c r="J22" s="75"/>
      <c r="K22" s="10"/>
      <c r="P22" s="3" t="s">
        <v>60</v>
      </c>
      <c r="R22" s="3" t="str">
        <f t="shared" si="0"/>
        <v>OKTA KARTIKO, S.KOM.</v>
      </c>
      <c r="W22" s="2" t="s">
        <v>212</v>
      </c>
    </row>
    <row r="23" spans="2:23" x14ac:dyDescent="0.2">
      <c r="B23" s="9"/>
      <c r="C23" s="19"/>
      <c r="D23" s="19"/>
      <c r="E23" s="83"/>
      <c r="F23" s="83"/>
      <c r="G23" s="83"/>
      <c r="H23" s="83"/>
      <c r="I23" s="83"/>
      <c r="J23" s="83"/>
      <c r="K23" s="10"/>
      <c r="P23" s="3" t="s">
        <v>73</v>
      </c>
      <c r="R23" s="3" t="str">
        <f t="shared" si="0"/>
        <v>RAVA SEUKSETI PUTRI, S.OR</v>
      </c>
      <c r="W23" s="2" t="s">
        <v>213</v>
      </c>
    </row>
    <row r="24" spans="2:23" ht="15.75" thickBot="1" x14ac:dyDescent="0.25">
      <c r="B24" s="26"/>
      <c r="C24" s="27"/>
      <c r="D24" s="27"/>
      <c r="E24" s="71"/>
      <c r="F24" s="71"/>
      <c r="G24" s="71"/>
      <c r="H24" s="71"/>
      <c r="I24" s="71"/>
      <c r="J24" s="71"/>
      <c r="K24" s="28"/>
      <c r="P24" s="3" t="s">
        <v>72</v>
      </c>
      <c r="R24" s="3" t="str">
        <f t="shared" si="0"/>
        <v>RATU RAHMA SAFITRI, S.PD.</v>
      </c>
      <c r="W24" s="2" t="s">
        <v>214</v>
      </c>
    </row>
    <row r="25" spans="2:23" x14ac:dyDescent="0.2">
      <c r="P25" s="3" t="s">
        <v>74</v>
      </c>
      <c r="R25" s="3" t="str">
        <f t="shared" si="0"/>
        <v>IKHDANUL WIDAD JOBAN</v>
      </c>
    </row>
  </sheetData>
  <sheetProtection algorithmName="SHA-512" hashValue="VcYYYGRMjB6SWK47g9z0wVj5o1zY5zVhPkcLKuX/JFEMlIrL/jhzGnWIcdWm1kPXuNvHZWJHoOzk7WncXelBfw==" saltValue="sbMbHbASp4D4lNmFAPMZLg==" spinCount="100000" sheet="1" objects="1" scenarios="1"/>
  <dataConsolidate/>
  <mergeCells count="19">
    <mergeCell ref="C2:J2"/>
    <mergeCell ref="C3:J3"/>
    <mergeCell ref="C4:J4"/>
    <mergeCell ref="C5:J5"/>
    <mergeCell ref="E23:J23"/>
    <mergeCell ref="C19:C22"/>
    <mergeCell ref="E9:F9"/>
    <mergeCell ref="H9:I9"/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</mergeCells>
  <phoneticPr fontId="9" type="noConversion"/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$S$7:$S$10</formula1>
    </dataValidation>
    <dataValidation type="list" allowBlank="1" showInputMessage="1" showErrorMessage="1" sqref="E11:G11" xr:uid="{66E91FC3-1B72-4E7A-AC21-67405AE4AF73}">
      <formula1>$R$8:$R$25</formula1>
    </dataValidation>
    <dataValidation type="list" allowBlank="1" showInputMessage="1" showErrorMessage="1" sqref="E10:G10" xr:uid="{4B04403C-8D80-4FF2-B223-C8913B52E21D}">
      <formula1>$W$7:$W$24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zoomScaleNormal="100" workbookViewId="0">
      <selection activeCell="Q1" sqref="Q1:R1048576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104" t="s">
        <v>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29"/>
      <c r="R2" s="29"/>
      <c r="S2" s="29"/>
    </row>
    <row r="3" spans="2:19" ht="14.25" x14ac:dyDescent="0.2">
      <c r="B3" s="29"/>
      <c r="C3" s="105" t="s">
        <v>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29"/>
      <c r="R3" s="29"/>
      <c r="S3" s="29"/>
    </row>
    <row r="4" spans="2:19" ht="15.75" x14ac:dyDescent="0.2">
      <c r="B4" s="29"/>
      <c r="C4" s="106" t="s">
        <v>4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9"/>
      <c r="R4" s="29"/>
      <c r="S4" s="29"/>
    </row>
    <row r="5" spans="2:19" ht="18.75" customHeight="1" thickBot="1" x14ac:dyDescent="0.25">
      <c r="B5" s="29"/>
      <c r="C5" s="107" t="s">
        <v>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12 DKV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103" t="str">
        <f>'DATA UTAMA'!E10</f>
        <v>BAHASA INDONESIA</v>
      </c>
      <c r="F8" s="103"/>
      <c r="G8" s="103"/>
      <c r="H8" s="103"/>
      <c r="I8" s="103"/>
      <c r="J8" s="103"/>
      <c r="K8" s="103"/>
      <c r="L8" s="103"/>
      <c r="M8" s="103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WAHYUDI, M.PD.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89" t="s">
        <v>0</v>
      </c>
      <c r="D14" s="90" t="s">
        <v>1</v>
      </c>
      <c r="E14" s="93" t="s">
        <v>17</v>
      </c>
      <c r="F14" s="94"/>
      <c r="G14" s="94"/>
      <c r="H14" s="94"/>
      <c r="I14" s="95"/>
      <c r="J14" s="95"/>
      <c r="K14" s="100" t="s">
        <v>23</v>
      </c>
      <c r="L14" s="101"/>
      <c r="M14" s="102"/>
      <c r="N14" s="98" t="s">
        <v>27</v>
      </c>
      <c r="O14" s="89" t="s">
        <v>16</v>
      </c>
      <c r="P14" s="90"/>
      <c r="Q14" s="29"/>
      <c r="R14" s="29" t="str">
        <f>IF(E7="11 DKV","11D",IF(E7="11 TJKT","11T",IF(E7="12 DKV","12D",IF(E7="12 TJKT","12T","SALAH"))))</f>
        <v>12D</v>
      </c>
      <c r="S14" s="29"/>
    </row>
    <row r="15" spans="2:19" ht="51" customHeight="1" thickBot="1" x14ac:dyDescent="0.25">
      <c r="B15" s="29"/>
      <c r="C15" s="96"/>
      <c r="D15" s="97"/>
      <c r="E15" s="37" t="s">
        <v>18</v>
      </c>
      <c r="F15" s="38" t="s">
        <v>19</v>
      </c>
      <c r="G15" s="38" t="s">
        <v>20</v>
      </c>
      <c r="H15" s="38" t="s">
        <v>21</v>
      </c>
      <c r="I15" s="39" t="s">
        <v>205</v>
      </c>
      <c r="J15" s="40" t="s">
        <v>22</v>
      </c>
      <c r="K15" s="41" t="s">
        <v>24</v>
      </c>
      <c r="L15" s="42" t="s">
        <v>25</v>
      </c>
      <c r="M15" s="43" t="s">
        <v>26</v>
      </c>
      <c r="N15" s="99"/>
      <c r="O15" s="91"/>
      <c r="P15" s="92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 t="shared" ref="D16:D48" si="0">IFERROR(VLOOKUP(C16, IF($R$14="11D", XI_DKV, IF($R$14="11T", X_TJKT,IF($R$14="12T", XII_TJKT,IF($R$14="12D", XII_DKV, "ERROR")))),2,FALSE),"")</f>
        <v>Ahmad Hibrizi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Ahmad Hibrizi menunjukkan penguasaan yang baik dalam    </v>
      </c>
      <c r="P16" s="52" t="str">
        <f t="shared" ref="P16:P48" si="1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si="0"/>
        <v>Akbar Bagaskara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Akbar Bagaskara menunjukkan penguasaan yang baik dalam    </v>
      </c>
      <c r="P17" s="52" t="str">
        <f t="shared" si="1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0"/>
        <v>Alifa rizky ardianti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Alifa Rizky Ardianti menunjukkan penguasaan yang baik dalam    </v>
      </c>
      <c r="P18" s="52" t="str">
        <f t="shared" si="1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0"/>
        <v>Arasya najmi A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Arasya Najmi A menunjukkan penguasaan yang baik dalam    </v>
      </c>
      <c r="P19" s="52" t="str">
        <f t="shared" si="1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0"/>
        <v>Christian jerisco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Christian Jerisco menunjukkan penguasaan yang baik dalam    </v>
      </c>
      <c r="P20" s="52" t="str">
        <f t="shared" si="1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0"/>
        <v>Daniel Marcelino Elia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Daniel Marcelino Elia menunjukkan penguasaan yang baik dalam    </v>
      </c>
      <c r="P21" s="52" t="str">
        <f t="shared" si="1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0"/>
        <v>Fadillah Muhamad Fadel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Fadillah Muhamad Fadel menunjukkan penguasaan yang baik dalam    </v>
      </c>
      <c r="P22" s="52" t="str">
        <f t="shared" si="1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0"/>
        <v>Fikri Permana Hidayat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Fikri Permana Hidayat menunjukkan penguasaan yang baik dalam    </v>
      </c>
      <c r="P23" s="52" t="str">
        <f t="shared" si="1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0"/>
        <v>Intan Nuraeni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Intan Nuraeni menunjukkan penguasaan yang baik dalam    </v>
      </c>
      <c r="P24" s="52" t="str">
        <f t="shared" si="1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0"/>
        <v>Meika Abinaya Radika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Meika Abinaya Radika menunjukkan penguasaan yang baik dalam    </v>
      </c>
      <c r="P25" s="52" t="str">
        <f t="shared" si="1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0"/>
        <v>Muhammad Al Ghipari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Muhammad Al Ghipari menunjukkan penguasaan yang baik dalam    </v>
      </c>
      <c r="P26" s="52" t="str">
        <f t="shared" si="1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0"/>
        <v>Muhammad Ikhsan Erlangga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Muhammad Ikhsan Erlangga menunjukkan penguasaan yang baik dalam    </v>
      </c>
      <c r="P27" s="52" t="str">
        <f t="shared" si="1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0"/>
        <v>Muhammad Zidan Fahrezi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Muhammad Zidan Fahrezi menunjukkan penguasaan yang baik dalam    </v>
      </c>
      <c r="P28" s="52" t="str">
        <f t="shared" si="1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0"/>
        <v>Mula Adinda Salma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Mula Adinda Salma menunjukkan penguasaan yang baik dalam    </v>
      </c>
      <c r="P29" s="52" t="str">
        <f t="shared" si="1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0"/>
        <v>Rafa Renatama</v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Rafa Renatama menunjukkan penguasaan yang baik dalam    </v>
      </c>
      <c r="P30" s="52" t="str">
        <f t="shared" si="1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0"/>
        <v>Salsa Aulia Hapsari</v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Salsa Aulia Hapsari menunjukkan penguasaan yang baik dalam    </v>
      </c>
      <c r="P31" s="52" t="str">
        <f t="shared" si="1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0"/>
        <v>Shelomitha Anggrainy</v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Shelomitha Anggrainy menunjukkan penguasaan yang baik dalam    </v>
      </c>
      <c r="P32" s="52" t="str">
        <f t="shared" si="1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0"/>
        <v>Seftiani Rahmawati</v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Seftiani Rahmawati menunjukkan penguasaan yang baik dalam    </v>
      </c>
      <c r="P33" s="52" t="str">
        <f t="shared" si="1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0"/>
        <v>Siriin Ruwayda</v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Siriin Ruwayda menunjukkan penguasaan yang baik dalam    </v>
      </c>
      <c r="P34" s="52" t="str">
        <f t="shared" si="1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0"/>
        <v>Wafa Permata Hesa</v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Wafa Permata Hesa menunjukkan penguasaan yang baik dalam    </v>
      </c>
      <c r="P35" s="52" t="str">
        <f t="shared" si="1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0"/>
        <v>Deayu Rinjani Messi</v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Deayu Rinjani Messi menunjukkan penguasaan yang baik dalam    </v>
      </c>
      <c r="P36" s="52" t="str">
        <f t="shared" si="1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0"/>
        <v/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 menunjukkan penguasaan yang baik dalam    </v>
      </c>
      <c r="P37" s="52" t="str">
        <f t="shared" si="1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0"/>
        <v/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 menunjukkan penguasaan yang baik dalam    </v>
      </c>
      <c r="P38" s="52" t="str">
        <f t="shared" si="1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0"/>
        <v/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 menunjukkan penguasaan yang baik dalam    </v>
      </c>
      <c r="P39" s="52" t="str">
        <f t="shared" si="1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0"/>
        <v/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 menunjukkan penguasaan yang baik dalam    </v>
      </c>
      <c r="P40" s="52" t="str">
        <f t="shared" si="1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0"/>
        <v/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 menunjukkan penguasaan yang baik dalam    </v>
      </c>
      <c r="P41" s="52" t="str">
        <f t="shared" si="1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0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1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0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1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0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1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0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1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0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1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0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1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61" t="str">
        <f t="shared" si="0"/>
        <v/>
      </c>
      <c r="E48" s="62">
        <v>0</v>
      </c>
      <c r="F48" s="63"/>
      <c r="G48" s="63"/>
      <c r="H48" s="63"/>
      <c r="I48" s="63"/>
      <c r="J48" s="63">
        <f t="shared" si="2"/>
        <v>0</v>
      </c>
      <c r="K48" s="63"/>
      <c r="L48" s="63"/>
      <c r="M48" s="63">
        <f>(K48*('DATA UTAMA'!$E$15/100))+(L48*('DATA UTAMA'!$E$14/100))</f>
        <v>0</v>
      </c>
      <c r="N48" s="64">
        <f>(J48*('DATA UTAMA'!$E$17/100))+(M48*('DATA UTAMA'!$E$18/100))</f>
        <v>0</v>
      </c>
      <c r="O48" s="65" t="str">
        <f t="shared" si="3"/>
        <v xml:space="preserve"> menunjukkan penguasaan yang baik dalam    </v>
      </c>
      <c r="P48" s="66" t="str">
        <f t="shared" si="1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7">
        <v>38</v>
      </c>
      <c r="D49" s="68" t="str">
        <f t="shared" ref="D49:D51" si="4">IFERROR(VLOOKUP(C49, IF($R$14="10D", X_DKV, IF($R$14="10T", X_TJKT, "EROR")),2,FALSE),"")</f>
        <v/>
      </c>
      <c r="E49" s="67">
        <v>0</v>
      </c>
      <c r="F49" s="67"/>
      <c r="G49" s="67"/>
      <c r="H49" s="67"/>
      <c r="I49" s="67"/>
      <c r="J49" s="67">
        <f>AVERAGE(E49:H49)</f>
        <v>0</v>
      </c>
      <c r="K49" s="67"/>
      <c r="L49" s="67"/>
      <c r="M49" s="67">
        <f>(K49*('DATA UTAMA'!$E$15/100))+(L49*('DATA UTAMA'!$E$14/100))</f>
        <v>0</v>
      </c>
      <c r="N49" s="67">
        <f>(J49*('DATA UTAMA'!$E$17/100))+(M49*('DATA UTAMA'!$E$18/100))</f>
        <v>0</v>
      </c>
      <c r="O49" s="69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3">
        <v>39</v>
      </c>
      <c r="D50" s="68" t="str">
        <f t="shared" si="4"/>
        <v/>
      </c>
      <c r="E50" s="63">
        <v>0</v>
      </c>
      <c r="F50" s="63"/>
      <c r="G50" s="63"/>
      <c r="H50" s="63"/>
      <c r="I50" s="63"/>
      <c r="J50" s="63">
        <f>AVERAGE(E50:H50)</f>
        <v>0</v>
      </c>
      <c r="K50" s="63"/>
      <c r="L50" s="63"/>
      <c r="M50" s="63">
        <f>(K50*('DATA UTAMA'!$E$15/100))+(L50*('DATA UTAMA'!$E$14/100))</f>
        <v>0</v>
      </c>
      <c r="N50" s="63">
        <f>(J50*('DATA UTAMA'!$E$17/100))+(M50*('DATA UTAMA'!$E$18/100))</f>
        <v>0</v>
      </c>
      <c r="O50" s="69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3">
        <v>40</v>
      </c>
      <c r="D51" s="68" t="str">
        <f t="shared" si="4"/>
        <v/>
      </c>
      <c r="E51" s="63">
        <v>0</v>
      </c>
      <c r="F51" s="63"/>
      <c r="G51" s="63"/>
      <c r="H51" s="63"/>
      <c r="I51" s="63"/>
      <c r="J51" s="63">
        <f>AVERAGE(E51:H51)</f>
        <v>0</v>
      </c>
      <c r="K51" s="63"/>
      <c r="L51" s="63"/>
      <c r="M51" s="63">
        <f>(K51*('DATA UTAMA'!$E$15/100))+(L51*('DATA UTAMA'!$E$14/100))</f>
        <v>0</v>
      </c>
      <c r="N51" s="63">
        <f>(J51*('DATA UTAMA'!$E$17/100))+(M51*('DATA UTAMA'!$E$18/100))</f>
        <v>0</v>
      </c>
      <c r="O51" s="69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70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Desember 2024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42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Wahyudi, M.Pd.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sheetProtection algorithmName="SHA-512" hashValue="ms5Ss+DOyVcvY5xKZ4iXETIANDaljgkBsCYzUIwtCMjiYdf4fzsMpHUVdJ5I/+pP2dQXXWYcU+zeiuxKWFTCPw==" saltValue="cDVGOZW5mn7W0bZZJ0WaWA==" spinCount="100000" sheet="1" objects="1" scenarios="1"/>
  <mergeCells count="11">
    <mergeCell ref="E8:M8"/>
    <mergeCell ref="C2:P2"/>
    <mergeCell ref="C3:P3"/>
    <mergeCell ref="C4:P4"/>
    <mergeCell ref="C5:P5"/>
    <mergeCell ref="O14:P15"/>
    <mergeCell ref="E14:J14"/>
    <mergeCell ref="C14:C15"/>
    <mergeCell ref="D14:D15"/>
    <mergeCell ref="N14:N15"/>
    <mergeCell ref="K14:M14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workbookViewId="0">
      <selection activeCell="K61" sqref="K61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90</v>
      </c>
      <c r="C3" t="s">
        <v>11</v>
      </c>
      <c r="E3">
        <v>1</v>
      </c>
      <c r="F3" t="s">
        <v>76</v>
      </c>
      <c r="G3" t="s">
        <v>12</v>
      </c>
      <c r="K3" t="s">
        <v>38</v>
      </c>
    </row>
    <row r="4" spans="1:11" x14ac:dyDescent="0.25">
      <c r="A4">
        <v>2</v>
      </c>
      <c r="B4" t="s">
        <v>91</v>
      </c>
      <c r="C4" t="s">
        <v>11</v>
      </c>
      <c r="E4">
        <v>2</v>
      </c>
      <c r="F4" t="s">
        <v>77</v>
      </c>
      <c r="G4" t="s">
        <v>12</v>
      </c>
      <c r="K4" t="s">
        <v>39</v>
      </c>
    </row>
    <row r="5" spans="1:11" x14ac:dyDescent="0.25">
      <c r="A5">
        <v>3</v>
      </c>
      <c r="B5" t="s">
        <v>92</v>
      </c>
      <c r="C5" t="s">
        <v>11</v>
      </c>
      <c r="E5">
        <v>3</v>
      </c>
      <c r="F5" t="s">
        <v>78</v>
      </c>
      <c r="G5" t="s">
        <v>12</v>
      </c>
      <c r="K5" t="s">
        <v>65</v>
      </c>
    </row>
    <row r="6" spans="1:11" x14ac:dyDescent="0.25">
      <c r="A6">
        <v>4</v>
      </c>
      <c r="B6" t="s">
        <v>93</v>
      </c>
      <c r="C6" t="s">
        <v>11</v>
      </c>
      <c r="E6">
        <v>4</v>
      </c>
      <c r="F6" t="s">
        <v>79</v>
      </c>
      <c r="G6" t="s">
        <v>12</v>
      </c>
      <c r="K6" t="s">
        <v>66</v>
      </c>
    </row>
    <row r="7" spans="1:11" x14ac:dyDescent="0.25">
      <c r="A7">
        <v>5</v>
      </c>
      <c r="B7" t="s">
        <v>94</v>
      </c>
      <c r="C7" t="s">
        <v>11</v>
      </c>
      <c r="E7">
        <v>5</v>
      </c>
      <c r="F7" t="s">
        <v>80</v>
      </c>
      <c r="G7" t="s">
        <v>12</v>
      </c>
    </row>
    <row r="8" spans="1:11" x14ac:dyDescent="0.25">
      <c r="A8">
        <v>6</v>
      </c>
      <c r="B8" t="s">
        <v>95</v>
      </c>
      <c r="C8" t="s">
        <v>11</v>
      </c>
      <c r="E8">
        <v>6</v>
      </c>
      <c r="F8" t="s">
        <v>81</v>
      </c>
      <c r="G8" t="s">
        <v>12</v>
      </c>
    </row>
    <row r="9" spans="1:11" x14ac:dyDescent="0.25">
      <c r="A9">
        <v>7</v>
      </c>
      <c r="B9" t="s">
        <v>96</v>
      </c>
      <c r="C9" t="s">
        <v>11</v>
      </c>
      <c r="E9">
        <v>7</v>
      </c>
      <c r="F9" t="s">
        <v>82</v>
      </c>
      <c r="G9" t="s">
        <v>12</v>
      </c>
    </row>
    <row r="10" spans="1:11" x14ac:dyDescent="0.25">
      <c r="A10">
        <v>8</v>
      </c>
      <c r="B10" t="s">
        <v>97</v>
      </c>
      <c r="C10" t="s">
        <v>11</v>
      </c>
      <c r="E10">
        <v>8</v>
      </c>
      <c r="F10" t="s">
        <v>83</v>
      </c>
      <c r="G10" t="s">
        <v>12</v>
      </c>
    </row>
    <row r="11" spans="1:11" x14ac:dyDescent="0.25">
      <c r="A11">
        <v>9</v>
      </c>
      <c r="B11" t="s">
        <v>98</v>
      </c>
      <c r="C11" t="s">
        <v>11</v>
      </c>
      <c r="E11">
        <v>9</v>
      </c>
      <c r="F11" t="s">
        <v>84</v>
      </c>
      <c r="G11" t="s">
        <v>12</v>
      </c>
    </row>
    <row r="12" spans="1:11" x14ac:dyDescent="0.25">
      <c r="A12">
        <v>10</v>
      </c>
      <c r="B12" t="s">
        <v>99</v>
      </c>
      <c r="C12" t="s">
        <v>11</v>
      </c>
      <c r="E12">
        <v>10</v>
      </c>
      <c r="F12" t="s">
        <v>85</v>
      </c>
      <c r="G12" t="s">
        <v>12</v>
      </c>
    </row>
    <row r="13" spans="1:11" x14ac:dyDescent="0.25">
      <c r="A13">
        <v>11</v>
      </c>
      <c r="B13" t="s">
        <v>100</v>
      </c>
      <c r="C13" t="s">
        <v>11</v>
      </c>
      <c r="E13">
        <v>11</v>
      </c>
      <c r="F13" t="s">
        <v>86</v>
      </c>
      <c r="G13" t="s">
        <v>12</v>
      </c>
    </row>
    <row r="14" spans="1:11" x14ac:dyDescent="0.25">
      <c r="A14">
        <v>12</v>
      </c>
      <c r="B14" t="s">
        <v>101</v>
      </c>
      <c r="C14" t="s">
        <v>11</v>
      </c>
      <c r="E14">
        <v>12</v>
      </c>
      <c r="F14" t="s">
        <v>87</v>
      </c>
      <c r="G14" t="s">
        <v>12</v>
      </c>
    </row>
    <row r="15" spans="1:11" x14ac:dyDescent="0.25">
      <c r="A15">
        <v>13</v>
      </c>
      <c r="B15" t="s">
        <v>102</v>
      </c>
      <c r="C15" t="s">
        <v>11</v>
      </c>
      <c r="E15">
        <v>13</v>
      </c>
      <c r="F15" t="s">
        <v>88</v>
      </c>
      <c r="G15" t="s">
        <v>12</v>
      </c>
    </row>
    <row r="16" spans="1:11" x14ac:dyDescent="0.25">
      <c r="A16">
        <v>14</v>
      </c>
      <c r="B16" t="s">
        <v>103</v>
      </c>
      <c r="C16" t="s">
        <v>11</v>
      </c>
      <c r="E16">
        <v>14</v>
      </c>
      <c r="F16" t="s">
        <v>89</v>
      </c>
      <c r="G16" t="s">
        <v>12</v>
      </c>
    </row>
    <row r="17" spans="1:7" x14ac:dyDescent="0.25">
      <c r="A17">
        <v>15</v>
      </c>
      <c r="B17" t="s">
        <v>104</v>
      </c>
      <c r="C17" t="s">
        <v>11</v>
      </c>
    </row>
    <row r="18" spans="1:7" x14ac:dyDescent="0.25">
      <c r="A18">
        <v>16</v>
      </c>
      <c r="B18" t="s">
        <v>105</v>
      </c>
      <c r="C18" t="s">
        <v>11</v>
      </c>
    </row>
    <row r="19" spans="1:7" x14ac:dyDescent="0.25">
      <c r="A19">
        <v>17</v>
      </c>
      <c r="B19" t="s">
        <v>106</v>
      </c>
      <c r="C19" t="s">
        <v>11</v>
      </c>
    </row>
    <row r="20" spans="1:7" x14ac:dyDescent="0.25">
      <c r="A20">
        <v>18</v>
      </c>
      <c r="B20" t="s">
        <v>107</v>
      </c>
      <c r="C20" t="s">
        <v>11</v>
      </c>
    </row>
    <row r="21" spans="1:7" x14ac:dyDescent="0.25">
      <c r="A21">
        <v>19</v>
      </c>
      <c r="B21" t="s">
        <v>108</v>
      </c>
      <c r="C21" t="s">
        <v>11</v>
      </c>
    </row>
    <row r="22" spans="1:7" x14ac:dyDescent="0.25">
      <c r="A22">
        <v>20</v>
      </c>
      <c r="B22" t="s">
        <v>109</v>
      </c>
      <c r="C22" t="s">
        <v>11</v>
      </c>
    </row>
    <row r="23" spans="1:7" x14ac:dyDescent="0.25">
      <c r="A23">
        <v>21</v>
      </c>
      <c r="B23" t="s">
        <v>110</v>
      </c>
      <c r="C23" t="s">
        <v>11</v>
      </c>
    </row>
    <row r="24" spans="1:7" x14ac:dyDescent="0.25">
      <c r="A24">
        <v>22</v>
      </c>
      <c r="B24" t="s">
        <v>111</v>
      </c>
      <c r="C24" t="s">
        <v>11</v>
      </c>
    </row>
    <row r="25" spans="1:7" x14ac:dyDescent="0.25">
      <c r="A25">
        <v>23</v>
      </c>
      <c r="B25" t="s">
        <v>112</v>
      </c>
      <c r="C25" t="s">
        <v>11</v>
      </c>
    </row>
    <row r="26" spans="1:7" x14ac:dyDescent="0.25">
      <c r="A26">
        <v>24</v>
      </c>
      <c r="B26" t="s">
        <v>114</v>
      </c>
      <c r="C26" t="s">
        <v>11</v>
      </c>
    </row>
    <row r="27" spans="1:7" x14ac:dyDescent="0.25">
      <c r="A27">
        <v>25</v>
      </c>
      <c r="B27" t="s">
        <v>113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115</v>
      </c>
      <c r="C31" t="s">
        <v>63</v>
      </c>
      <c r="E31">
        <v>1</v>
      </c>
      <c r="F31" t="s">
        <v>142</v>
      </c>
      <c r="G31" t="s">
        <v>64</v>
      </c>
    </row>
    <row r="32" spans="1:7" x14ac:dyDescent="0.25">
      <c r="A32">
        <v>2</v>
      </c>
      <c r="B32" t="s">
        <v>116</v>
      </c>
      <c r="C32" t="s">
        <v>63</v>
      </c>
      <c r="E32">
        <v>2</v>
      </c>
      <c r="F32" t="s">
        <v>143</v>
      </c>
      <c r="G32" t="s">
        <v>64</v>
      </c>
    </row>
    <row r="33" spans="1:7" x14ac:dyDescent="0.25">
      <c r="A33">
        <v>3</v>
      </c>
      <c r="B33" t="s">
        <v>117</v>
      </c>
      <c r="C33" t="s">
        <v>63</v>
      </c>
      <c r="E33">
        <v>3</v>
      </c>
      <c r="F33" t="s">
        <v>144</v>
      </c>
      <c r="G33" t="s">
        <v>64</v>
      </c>
    </row>
    <row r="34" spans="1:7" x14ac:dyDescent="0.25">
      <c r="A34">
        <v>4</v>
      </c>
      <c r="B34" t="s">
        <v>118</v>
      </c>
      <c r="C34" t="s">
        <v>63</v>
      </c>
      <c r="E34">
        <v>4</v>
      </c>
      <c r="F34" t="s">
        <v>145</v>
      </c>
      <c r="G34" t="s">
        <v>64</v>
      </c>
    </row>
    <row r="35" spans="1:7" x14ac:dyDescent="0.25">
      <c r="A35">
        <v>5</v>
      </c>
      <c r="B35" t="s">
        <v>119</v>
      </c>
      <c r="C35" t="s">
        <v>63</v>
      </c>
      <c r="E35">
        <v>5</v>
      </c>
      <c r="F35" t="s">
        <v>146</v>
      </c>
      <c r="G35" t="s">
        <v>64</v>
      </c>
    </row>
    <row r="36" spans="1:7" x14ac:dyDescent="0.25">
      <c r="A36">
        <v>6</v>
      </c>
      <c r="B36" t="s">
        <v>120</v>
      </c>
      <c r="C36" t="s">
        <v>63</v>
      </c>
      <c r="E36">
        <v>6</v>
      </c>
      <c r="F36" t="s">
        <v>147</v>
      </c>
      <c r="G36" t="s">
        <v>64</v>
      </c>
    </row>
    <row r="37" spans="1:7" x14ac:dyDescent="0.25">
      <c r="A37">
        <v>7</v>
      </c>
      <c r="B37" t="s">
        <v>121</v>
      </c>
      <c r="C37" t="s">
        <v>63</v>
      </c>
      <c r="E37">
        <v>7</v>
      </c>
      <c r="F37" t="s">
        <v>148</v>
      </c>
      <c r="G37" t="s">
        <v>64</v>
      </c>
    </row>
    <row r="38" spans="1:7" x14ac:dyDescent="0.25">
      <c r="A38">
        <v>8</v>
      </c>
      <c r="B38" t="s">
        <v>122</v>
      </c>
      <c r="C38" t="s">
        <v>63</v>
      </c>
      <c r="E38">
        <v>8</v>
      </c>
      <c r="F38" t="s">
        <v>149</v>
      </c>
      <c r="G38" t="s">
        <v>64</v>
      </c>
    </row>
    <row r="39" spans="1:7" x14ac:dyDescent="0.25">
      <c r="A39">
        <v>9</v>
      </c>
      <c r="B39" t="s">
        <v>123</v>
      </c>
      <c r="C39" t="s">
        <v>63</v>
      </c>
      <c r="E39">
        <v>9</v>
      </c>
      <c r="F39" t="s">
        <v>150</v>
      </c>
      <c r="G39" t="s">
        <v>64</v>
      </c>
    </row>
    <row r="40" spans="1:7" x14ac:dyDescent="0.25">
      <c r="A40">
        <v>10</v>
      </c>
      <c r="B40" t="s">
        <v>124</v>
      </c>
      <c r="C40" t="s">
        <v>63</v>
      </c>
      <c r="E40">
        <v>10</v>
      </c>
      <c r="F40" t="s">
        <v>151</v>
      </c>
      <c r="G40" t="s">
        <v>64</v>
      </c>
    </row>
    <row r="41" spans="1:7" x14ac:dyDescent="0.25">
      <c r="A41">
        <v>11</v>
      </c>
      <c r="B41" t="s">
        <v>125</v>
      </c>
      <c r="C41" t="s">
        <v>63</v>
      </c>
      <c r="E41">
        <v>11</v>
      </c>
      <c r="F41" t="s">
        <v>152</v>
      </c>
      <c r="G41" t="s">
        <v>64</v>
      </c>
    </row>
    <row r="42" spans="1:7" x14ac:dyDescent="0.25">
      <c r="A42">
        <v>12</v>
      </c>
      <c r="B42" t="s">
        <v>126</v>
      </c>
      <c r="C42" t="s">
        <v>63</v>
      </c>
      <c r="E42">
        <v>12</v>
      </c>
      <c r="F42" t="s">
        <v>153</v>
      </c>
      <c r="G42" t="s">
        <v>64</v>
      </c>
    </row>
    <row r="43" spans="1:7" x14ac:dyDescent="0.25">
      <c r="A43">
        <v>13</v>
      </c>
      <c r="B43" t="s">
        <v>127</v>
      </c>
      <c r="C43" t="s">
        <v>63</v>
      </c>
      <c r="E43">
        <v>13</v>
      </c>
      <c r="F43" t="s">
        <v>154</v>
      </c>
      <c r="G43" t="s">
        <v>64</v>
      </c>
    </row>
    <row r="44" spans="1:7" x14ac:dyDescent="0.25">
      <c r="A44">
        <v>14</v>
      </c>
      <c r="B44" t="s">
        <v>128</v>
      </c>
      <c r="C44" t="s">
        <v>63</v>
      </c>
      <c r="E44">
        <v>14</v>
      </c>
      <c r="F44" t="s">
        <v>155</v>
      </c>
      <c r="G44" t="s">
        <v>64</v>
      </c>
    </row>
    <row r="45" spans="1:7" x14ac:dyDescent="0.25">
      <c r="A45">
        <v>15</v>
      </c>
      <c r="B45" t="s">
        <v>129</v>
      </c>
      <c r="C45" t="s">
        <v>63</v>
      </c>
      <c r="E45">
        <v>15</v>
      </c>
      <c r="F45" t="s">
        <v>156</v>
      </c>
      <c r="G45" t="s">
        <v>64</v>
      </c>
    </row>
    <row r="46" spans="1:7" x14ac:dyDescent="0.25">
      <c r="A46">
        <v>16</v>
      </c>
      <c r="B46" t="s">
        <v>130</v>
      </c>
      <c r="C46" t="s">
        <v>63</v>
      </c>
      <c r="E46">
        <v>16</v>
      </c>
      <c r="F46" t="s">
        <v>157</v>
      </c>
      <c r="G46" t="s">
        <v>64</v>
      </c>
    </row>
    <row r="47" spans="1:7" x14ac:dyDescent="0.25">
      <c r="A47">
        <v>17</v>
      </c>
      <c r="B47" t="s">
        <v>131</v>
      </c>
      <c r="C47" t="s">
        <v>63</v>
      </c>
      <c r="E47">
        <v>17</v>
      </c>
      <c r="F47" t="s">
        <v>158</v>
      </c>
      <c r="G47" t="s">
        <v>64</v>
      </c>
    </row>
    <row r="48" spans="1:7" x14ac:dyDescent="0.25">
      <c r="A48">
        <v>18</v>
      </c>
      <c r="B48" t="s">
        <v>132</v>
      </c>
      <c r="C48" t="s">
        <v>63</v>
      </c>
      <c r="E48">
        <v>18</v>
      </c>
      <c r="F48" t="s">
        <v>159</v>
      </c>
      <c r="G48" t="s">
        <v>64</v>
      </c>
    </row>
    <row r="49" spans="1:7" x14ac:dyDescent="0.25">
      <c r="A49">
        <v>19</v>
      </c>
      <c r="B49" t="s">
        <v>133</v>
      </c>
      <c r="C49" t="s">
        <v>63</v>
      </c>
      <c r="E49">
        <v>19</v>
      </c>
      <c r="F49" t="s">
        <v>160</v>
      </c>
      <c r="G49" t="s">
        <v>64</v>
      </c>
    </row>
    <row r="50" spans="1:7" x14ac:dyDescent="0.25">
      <c r="A50">
        <v>20</v>
      </c>
      <c r="B50" t="s">
        <v>134</v>
      </c>
      <c r="C50" t="s">
        <v>63</v>
      </c>
      <c r="E50">
        <v>20</v>
      </c>
      <c r="F50" t="s">
        <v>161</v>
      </c>
      <c r="G50" t="s">
        <v>64</v>
      </c>
    </row>
    <row r="51" spans="1:7" x14ac:dyDescent="0.25">
      <c r="A51">
        <v>21</v>
      </c>
      <c r="B51" t="s">
        <v>135</v>
      </c>
      <c r="C51" t="s">
        <v>63</v>
      </c>
      <c r="E51">
        <v>21</v>
      </c>
      <c r="F51" t="s">
        <v>141</v>
      </c>
      <c r="G51" t="s">
        <v>64</v>
      </c>
    </row>
    <row r="52" spans="1:7" x14ac:dyDescent="0.25">
      <c r="A52">
        <v>22</v>
      </c>
      <c r="B52" t="s">
        <v>136</v>
      </c>
      <c r="C52" t="s">
        <v>63</v>
      </c>
    </row>
    <row r="53" spans="1:7" x14ac:dyDescent="0.25">
      <c r="A53">
        <v>23</v>
      </c>
      <c r="B53" t="s">
        <v>137</v>
      </c>
      <c r="C53" t="s">
        <v>63</v>
      </c>
    </row>
    <row r="54" spans="1:7" x14ac:dyDescent="0.25">
      <c r="A54">
        <v>24</v>
      </c>
      <c r="B54" t="s">
        <v>138</v>
      </c>
      <c r="C54" t="s">
        <v>63</v>
      </c>
    </row>
    <row r="55" spans="1:7" x14ac:dyDescent="0.25">
      <c r="A55">
        <v>25</v>
      </c>
      <c r="B55" t="s">
        <v>139</v>
      </c>
      <c r="C55" t="s">
        <v>63</v>
      </c>
    </row>
    <row r="56" spans="1:7" x14ac:dyDescent="0.25">
      <c r="A56">
        <v>26</v>
      </c>
      <c r="B56" t="s">
        <v>140</v>
      </c>
      <c r="C56" t="s">
        <v>63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179</v>
      </c>
      <c r="C60" t="s">
        <v>67</v>
      </c>
      <c r="E60">
        <v>1</v>
      </c>
      <c r="F60" t="s">
        <v>180</v>
      </c>
      <c r="G60" t="s">
        <v>68</v>
      </c>
    </row>
    <row r="61" spans="1:7" x14ac:dyDescent="0.25">
      <c r="A61">
        <v>2</v>
      </c>
      <c r="B61" t="s">
        <v>162</v>
      </c>
      <c r="C61" t="s">
        <v>67</v>
      </c>
      <c r="E61">
        <v>2</v>
      </c>
      <c r="F61" t="s">
        <v>181</v>
      </c>
      <c r="G61" t="s">
        <v>68</v>
      </c>
    </row>
    <row r="62" spans="1:7" x14ac:dyDescent="0.25">
      <c r="A62">
        <v>3</v>
      </c>
      <c r="B62" t="s">
        <v>163</v>
      </c>
      <c r="C62" t="s">
        <v>67</v>
      </c>
      <c r="E62">
        <v>3</v>
      </c>
      <c r="F62" t="s">
        <v>182</v>
      </c>
      <c r="G62" t="s">
        <v>68</v>
      </c>
    </row>
    <row r="63" spans="1:7" x14ac:dyDescent="0.25">
      <c r="A63">
        <v>4</v>
      </c>
      <c r="B63" t="s">
        <v>164</v>
      </c>
      <c r="C63" t="s">
        <v>67</v>
      </c>
      <c r="E63">
        <v>4</v>
      </c>
      <c r="F63" t="s">
        <v>183</v>
      </c>
      <c r="G63" t="s">
        <v>68</v>
      </c>
    </row>
    <row r="64" spans="1:7" x14ac:dyDescent="0.25">
      <c r="A64">
        <v>5</v>
      </c>
      <c r="B64" t="s">
        <v>165</v>
      </c>
      <c r="C64" t="s">
        <v>67</v>
      </c>
      <c r="E64">
        <v>5</v>
      </c>
      <c r="F64" t="s">
        <v>184</v>
      </c>
      <c r="G64" t="s">
        <v>68</v>
      </c>
    </row>
    <row r="65" spans="1:7" x14ac:dyDescent="0.25">
      <c r="A65">
        <v>6</v>
      </c>
      <c r="B65" t="s">
        <v>166</v>
      </c>
      <c r="C65" t="s">
        <v>67</v>
      </c>
      <c r="E65">
        <v>6</v>
      </c>
      <c r="F65" t="s">
        <v>185</v>
      </c>
      <c r="G65" t="s">
        <v>68</v>
      </c>
    </row>
    <row r="66" spans="1:7" x14ac:dyDescent="0.25">
      <c r="A66">
        <v>7</v>
      </c>
      <c r="B66" t="s">
        <v>167</v>
      </c>
      <c r="C66" t="s">
        <v>67</v>
      </c>
      <c r="E66">
        <v>7</v>
      </c>
      <c r="F66" t="s">
        <v>186</v>
      </c>
      <c r="G66" t="s">
        <v>68</v>
      </c>
    </row>
    <row r="67" spans="1:7" x14ac:dyDescent="0.25">
      <c r="A67">
        <v>8</v>
      </c>
      <c r="B67" t="s">
        <v>168</v>
      </c>
      <c r="C67" t="s">
        <v>67</v>
      </c>
      <c r="E67">
        <v>8</v>
      </c>
      <c r="F67" t="s">
        <v>187</v>
      </c>
      <c r="G67" t="s">
        <v>68</v>
      </c>
    </row>
    <row r="68" spans="1:7" x14ac:dyDescent="0.25">
      <c r="A68">
        <v>9</v>
      </c>
      <c r="B68" t="s">
        <v>169</v>
      </c>
      <c r="C68" t="s">
        <v>67</v>
      </c>
      <c r="E68">
        <v>9</v>
      </c>
      <c r="F68" t="s">
        <v>188</v>
      </c>
      <c r="G68" t="s">
        <v>68</v>
      </c>
    </row>
    <row r="69" spans="1:7" x14ac:dyDescent="0.25">
      <c r="A69">
        <v>10</v>
      </c>
      <c r="B69" t="s">
        <v>170</v>
      </c>
      <c r="C69" t="s">
        <v>67</v>
      </c>
      <c r="E69">
        <v>10</v>
      </c>
      <c r="F69" t="s">
        <v>189</v>
      </c>
      <c r="G69" t="s">
        <v>68</v>
      </c>
    </row>
    <row r="70" spans="1:7" x14ac:dyDescent="0.25">
      <c r="A70">
        <v>11</v>
      </c>
      <c r="B70" t="s">
        <v>171</v>
      </c>
      <c r="C70" t="s">
        <v>67</v>
      </c>
      <c r="E70">
        <v>11</v>
      </c>
      <c r="F70" t="s">
        <v>190</v>
      </c>
      <c r="G70" t="s">
        <v>68</v>
      </c>
    </row>
    <row r="71" spans="1:7" x14ac:dyDescent="0.25">
      <c r="A71">
        <v>12</v>
      </c>
      <c r="B71" t="s">
        <v>172</v>
      </c>
      <c r="C71" t="s">
        <v>67</v>
      </c>
      <c r="E71">
        <v>12</v>
      </c>
      <c r="F71" t="s">
        <v>191</v>
      </c>
      <c r="G71" t="s">
        <v>68</v>
      </c>
    </row>
    <row r="72" spans="1:7" x14ac:dyDescent="0.25">
      <c r="A72">
        <v>13</v>
      </c>
      <c r="B72" t="s">
        <v>173</v>
      </c>
      <c r="C72" t="s">
        <v>67</v>
      </c>
      <c r="E72">
        <v>13</v>
      </c>
      <c r="F72" t="s">
        <v>192</v>
      </c>
      <c r="G72" t="s">
        <v>68</v>
      </c>
    </row>
    <row r="73" spans="1:7" x14ac:dyDescent="0.25">
      <c r="A73">
        <v>14</v>
      </c>
      <c r="B73" t="s">
        <v>174</v>
      </c>
      <c r="C73" t="s">
        <v>67</v>
      </c>
      <c r="E73">
        <v>14</v>
      </c>
      <c r="F73" t="s">
        <v>193</v>
      </c>
      <c r="G73" t="s">
        <v>68</v>
      </c>
    </row>
    <row r="74" spans="1:7" x14ac:dyDescent="0.25">
      <c r="A74">
        <v>15</v>
      </c>
      <c r="B74" t="s">
        <v>175</v>
      </c>
      <c r="C74" t="s">
        <v>67</v>
      </c>
      <c r="E74">
        <v>15</v>
      </c>
      <c r="F74" t="s">
        <v>194</v>
      </c>
      <c r="G74" t="s">
        <v>68</v>
      </c>
    </row>
    <row r="75" spans="1:7" x14ac:dyDescent="0.25">
      <c r="A75">
        <v>16</v>
      </c>
      <c r="B75" t="s">
        <v>176</v>
      </c>
      <c r="C75" t="s">
        <v>67</v>
      </c>
      <c r="E75">
        <v>16</v>
      </c>
      <c r="F75" t="s">
        <v>195</v>
      </c>
      <c r="G75" t="s">
        <v>68</v>
      </c>
    </row>
    <row r="76" spans="1:7" x14ac:dyDescent="0.25">
      <c r="A76">
        <v>17</v>
      </c>
      <c r="B76" t="s">
        <v>177</v>
      </c>
      <c r="C76" t="s">
        <v>67</v>
      </c>
      <c r="E76">
        <v>17</v>
      </c>
      <c r="F76" t="s">
        <v>196</v>
      </c>
      <c r="G76" t="s">
        <v>68</v>
      </c>
    </row>
    <row r="77" spans="1:7" x14ac:dyDescent="0.25">
      <c r="A77">
        <v>18</v>
      </c>
      <c r="B77" t="s">
        <v>178</v>
      </c>
      <c r="C77" t="s">
        <v>67</v>
      </c>
      <c r="E77">
        <v>18</v>
      </c>
      <c r="F77" t="s">
        <v>197</v>
      </c>
      <c r="G77" t="s">
        <v>68</v>
      </c>
    </row>
    <row r="78" spans="1:7" x14ac:dyDescent="0.25">
      <c r="E78">
        <v>19</v>
      </c>
      <c r="F78" t="s">
        <v>198</v>
      </c>
      <c r="G78" t="s">
        <v>68</v>
      </c>
    </row>
    <row r="79" spans="1:7" x14ac:dyDescent="0.25">
      <c r="E79">
        <v>20</v>
      </c>
      <c r="F79" t="s">
        <v>199</v>
      </c>
      <c r="G79" t="s">
        <v>68</v>
      </c>
    </row>
    <row r="80" spans="1:7" x14ac:dyDescent="0.25">
      <c r="E80">
        <v>21</v>
      </c>
      <c r="F80" t="s">
        <v>200</v>
      </c>
      <c r="G80" t="s">
        <v>68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2024-12-16T04:33:04Z</dcterms:modified>
</cp:coreProperties>
</file>